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Daten\Versicherungskasse\Formulare\Beitragstool\"/>
    </mc:Choice>
  </mc:AlternateContent>
  <xr:revisionPtr revIDLastSave="0" documentId="13_ncr:1_{D76B4BE0-4396-4448-A082-B4DFFD462469}" xr6:coauthVersionLast="47" xr6:coauthVersionMax="47" xr10:uidLastSave="{00000000-0000-0000-0000-000000000000}"/>
  <bookViews>
    <workbookView xWindow="-120" yWindow="-120" windowWidth="29040" windowHeight="14040" xr2:uid="{00000000-000D-0000-FFFF-FFFF00000000}"/>
  </bookViews>
  <sheets>
    <sheet name="Eingabe" sheetId="1" r:id="rId1"/>
    <sheet name="Parameter" sheetId="2" r:id="rId2"/>
  </sheets>
  <definedNames>
    <definedName name="_xlnm.Print_Area" localSheetId="0">Eingabe!$A$1:$I$36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G59" i="2"/>
  <c r="D59" i="2"/>
  <c r="G58" i="2"/>
  <c r="D58" i="2"/>
  <c r="G57" i="2"/>
  <c r="D57" i="2"/>
  <c r="G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B14" i="1" l="1"/>
  <c r="B16" i="1" l="1"/>
  <c r="F30" i="1"/>
  <c r="I26" i="1"/>
  <c r="I30" i="1"/>
  <c r="F26" i="1"/>
  <c r="B15" i="1"/>
  <c r="B20" i="1"/>
  <c r="H20" i="1" l="1"/>
  <c r="C30" i="1" l="1"/>
  <c r="B18" i="1"/>
  <c r="B22" i="1" l="1"/>
  <c r="H32" i="1" l="1"/>
  <c r="H30" i="1" s="1"/>
  <c r="C22" i="1"/>
  <c r="E32" i="1"/>
  <c r="E30" i="1" s="1"/>
  <c r="E28" i="1"/>
  <c r="E26" i="1" s="1"/>
  <c r="H28" i="1"/>
  <c r="H26" i="1" s="1"/>
  <c r="B30" i="1" l="1"/>
  <c r="B26" i="1"/>
  <c r="B28" i="1"/>
  <c r="B32" i="1"/>
</calcChain>
</file>

<file path=xl/sharedStrings.xml><?xml version="1.0" encoding="utf-8"?>
<sst xmlns="http://schemas.openxmlformats.org/spreadsheetml/2006/main" count="40" uniqueCount="36">
  <si>
    <t>Name</t>
  </si>
  <si>
    <t>Jahresbruttolohn</t>
  </si>
  <si>
    <t>Eintrittsschwelle erreicht?</t>
  </si>
  <si>
    <t>Alter</t>
  </si>
  <si>
    <t>Koordinationsbetrag</t>
  </si>
  <si>
    <t>xy</t>
  </si>
  <si>
    <t>Beitrag Arbeitnehmer pro Jahr</t>
  </si>
  <si>
    <t>Arbeitgeber</t>
  </si>
  <si>
    <t>Arbeitnehmer</t>
  </si>
  <si>
    <t>Kantonale Versicherungskasse Appenzell I.Rh.</t>
  </si>
  <si>
    <t>versicherter Lohn</t>
  </si>
  <si>
    <t>Beitrag Arbeitgeber pro Monat (/12)</t>
  </si>
  <si>
    <t>Beitrag Arbeitnehmer pro Monat (/12)</t>
  </si>
  <si>
    <t>Eintrittsschwelle</t>
  </si>
  <si>
    <t>Eintrittsalter</t>
  </si>
  <si>
    <t>Jahreslohn eingeben</t>
  </si>
  <si>
    <t>Koordinationsabzug</t>
  </si>
  <si>
    <t>Vorname</t>
  </si>
  <si>
    <t xml:space="preserve">Berechnungstool für die Festlegung der Beiträge für  </t>
  </si>
  <si>
    <t>Rentenalter</t>
  </si>
  <si>
    <t>Sparen</t>
  </si>
  <si>
    <t>Risiko</t>
  </si>
  <si>
    <t>Total</t>
  </si>
  <si>
    <t xml:space="preserve">Total in Fr. </t>
  </si>
  <si>
    <t>Total in %</t>
  </si>
  <si>
    <t xml:space="preserve">Sparen in Fr. </t>
  </si>
  <si>
    <t>Risiko in Fr.</t>
  </si>
  <si>
    <t>Risiko in %</t>
  </si>
  <si>
    <t>Sparen in %</t>
  </si>
  <si>
    <t>1/3 Jahreslohn, maximal Koordinationsbetrag von</t>
  </si>
  <si>
    <t>Beitrag Arbeitgeber pro Jahr</t>
  </si>
  <si>
    <t>Dieses Tool ist eine Hilfe für die Berechnung der Beiträge. Massgebend sind in jedem Fall die versandten Beitragslisten/Beitragsrechnungen.</t>
  </si>
  <si>
    <t>Jahrgang</t>
  </si>
  <si>
    <t>Massgebendes Alter</t>
  </si>
  <si>
    <t>Jahrgang eingeben</t>
  </si>
  <si>
    <t>max. versicherter 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</si>
</sst>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[$-F800]dddd\,\ mmmm\ dd\,\ yyyy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Border="1"/>
    <xf numFmtId="164" fontId="0" fillId="2" borderId="0" xfId="1" applyFont="1" applyFill="1" applyBorder="1"/>
    <xf numFmtId="0" fontId="0" fillId="2" borderId="0" xfId="0" applyFill="1" applyBorder="1" applyAlignment="1">
      <alignment horizontal="center"/>
    </xf>
    <xf numFmtId="2" fontId="0" fillId="2" borderId="0" xfId="2" applyNumberFormat="1" applyFon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0" fillId="2" borderId="0" xfId="0" applyNumberFormat="1" applyFill="1" applyBorder="1"/>
    <xf numFmtId="0" fontId="0" fillId="0" borderId="0" xfId="0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horizontal="center"/>
    </xf>
    <xf numFmtId="164" fontId="2" fillId="3" borderId="1" xfId="1" applyFont="1" applyFill="1" applyBorder="1" applyAlignment="1" applyProtection="1">
      <alignment horizontal="center"/>
      <protection locked="0"/>
    </xf>
    <xf numFmtId="164" fontId="2" fillId="3" borderId="0" xfId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/>
    <xf numFmtId="164" fontId="2" fillId="3" borderId="0" xfId="1" applyFont="1" applyFill="1" applyBorder="1"/>
    <xf numFmtId="164" fontId="2" fillId="3" borderId="0" xfId="0" applyNumberFormat="1" applyFont="1" applyFill="1" applyBorder="1"/>
    <xf numFmtId="2" fontId="2" fillId="3" borderId="0" xfId="2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164" fontId="2" fillId="3" borderId="0" xfId="1" applyFont="1" applyFill="1" applyBorder="1" applyAlignment="1">
      <alignment horizontal="center"/>
    </xf>
    <xf numFmtId="165" fontId="0" fillId="3" borderId="0" xfId="0" applyNumberFormat="1" applyFill="1" applyBorder="1"/>
    <xf numFmtId="0" fontId="0" fillId="3" borderId="0" xfId="0" applyFill="1" applyBorder="1"/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3">
    <dxf>
      <font>
        <color rgb="FF9C0006"/>
      </font>
    </dxf>
    <dxf>
      <font>
        <color rgb="FF9C0006"/>
      </font>
    </dxf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6"/>
  <sheetViews>
    <sheetView tabSelected="1" view="pageBreakPreview" zoomScaleNormal="100" zoomScaleSheetLayoutView="100" zoomScalePageLayoutView="55" workbookViewId="0">
      <selection activeCell="B7" sqref="B7:E7"/>
    </sheetView>
  </sheetViews>
  <sheetFormatPr baseColWidth="10" defaultRowHeight="12.75" x14ac:dyDescent="0.2"/>
  <cols>
    <col min="1" max="1" width="43.85546875" style="6" customWidth="1"/>
    <col min="2" max="2" width="14.5703125" style="6" customWidth="1"/>
    <col min="3" max="3" width="11.140625" style="6" customWidth="1"/>
    <col min="4" max="4" width="2.28515625" style="6" customWidth="1"/>
    <col min="5" max="5" width="14.5703125" style="6" customWidth="1"/>
    <col min="6" max="6" width="11.140625" style="6" bestFit="1" customWidth="1"/>
    <col min="7" max="7" width="2.28515625" style="6" customWidth="1"/>
    <col min="8" max="8" width="14.5703125" style="6" customWidth="1"/>
    <col min="9" max="9" width="11.140625" style="6" customWidth="1"/>
    <col min="10" max="10" width="11.42578125" style="6"/>
    <col min="11" max="12" width="12.85546875" style="6" bestFit="1" customWidth="1"/>
    <col min="13" max="14" width="11.42578125" style="6"/>
    <col min="15" max="15" width="12.85546875" style="6" bestFit="1" customWidth="1"/>
    <col min="16" max="17" width="11.42578125" style="6"/>
    <col min="18" max="18" width="11.85546875" style="6" bestFit="1" customWidth="1"/>
    <col min="19" max="16384" width="11.42578125" style="6"/>
  </cols>
  <sheetData>
    <row r="1" spans="1:9" x14ac:dyDescent="0.2">
      <c r="A1" s="13" t="s">
        <v>9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2">
      <c r="A3" s="13" t="s">
        <v>18</v>
      </c>
      <c r="B3" s="14">
        <v>2023</v>
      </c>
      <c r="C3" s="14"/>
      <c r="D3" s="14"/>
      <c r="E3" s="13"/>
      <c r="F3" s="13"/>
      <c r="G3" s="13"/>
      <c r="H3" s="13"/>
      <c r="I3" s="13"/>
    </row>
    <row r="4" spans="1:9" x14ac:dyDescent="0.2">
      <c r="A4" s="13"/>
      <c r="B4" s="14"/>
      <c r="C4" s="14"/>
      <c r="D4" s="14"/>
      <c r="E4" s="13"/>
      <c r="F4" s="13"/>
      <c r="G4" s="13"/>
      <c r="H4" s="13"/>
      <c r="I4" s="13"/>
    </row>
    <row r="5" spans="1:9" x14ac:dyDescent="0.2">
      <c r="A5" s="13" t="s">
        <v>31</v>
      </c>
      <c r="B5" s="14"/>
      <c r="C5" s="14"/>
      <c r="D5" s="14"/>
      <c r="E5" s="13"/>
      <c r="F5" s="13"/>
      <c r="G5" s="13"/>
      <c r="H5" s="13"/>
      <c r="I5" s="13"/>
    </row>
    <row r="6" spans="1:9" x14ac:dyDescent="0.2">
      <c r="A6" s="13"/>
      <c r="B6" s="13"/>
      <c r="C6" s="13"/>
      <c r="D6" s="13"/>
      <c r="E6" s="13"/>
      <c r="F6" s="13"/>
      <c r="G6" s="13"/>
      <c r="H6" s="13"/>
      <c r="I6" s="13"/>
    </row>
    <row r="7" spans="1:9" x14ac:dyDescent="0.2">
      <c r="A7" s="13" t="s">
        <v>0</v>
      </c>
      <c r="B7" s="29" t="s">
        <v>5</v>
      </c>
      <c r="C7" s="30"/>
      <c r="D7" s="30"/>
      <c r="E7" s="31"/>
      <c r="F7" s="13"/>
      <c r="G7" s="13"/>
      <c r="H7" s="13"/>
      <c r="I7" s="13"/>
    </row>
    <row r="8" spans="1:9" x14ac:dyDescent="0.2">
      <c r="A8" s="13" t="s">
        <v>17</v>
      </c>
      <c r="B8" s="29" t="s">
        <v>5</v>
      </c>
      <c r="C8" s="30"/>
      <c r="D8" s="30"/>
      <c r="E8" s="31"/>
      <c r="F8" s="13"/>
      <c r="G8" s="13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3" t="s">
        <v>1</v>
      </c>
      <c r="B10" s="15">
        <v>14900</v>
      </c>
      <c r="C10" s="16"/>
      <c r="D10" s="16"/>
      <c r="E10" s="17" t="s">
        <v>15</v>
      </c>
      <c r="F10" s="17"/>
      <c r="G10" s="17"/>
      <c r="H10" s="13"/>
      <c r="I10" s="13"/>
    </row>
    <row r="11" spans="1:9" x14ac:dyDescent="0.2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">
      <c r="A12" s="13" t="s">
        <v>32</v>
      </c>
      <c r="B12" s="18">
        <v>1958</v>
      </c>
      <c r="C12" s="19"/>
      <c r="D12" s="19"/>
      <c r="E12" s="17" t="s">
        <v>34</v>
      </c>
      <c r="F12" s="17"/>
      <c r="G12" s="17"/>
      <c r="H12" s="13"/>
      <c r="I12" s="13"/>
    </row>
    <row r="13" spans="1:9" x14ac:dyDescent="0.2">
      <c r="A13" s="13"/>
      <c r="B13" s="19"/>
      <c r="C13" s="19"/>
      <c r="D13" s="19"/>
      <c r="E13" s="17"/>
      <c r="F13" s="17"/>
      <c r="G13" s="17"/>
      <c r="H13" s="13"/>
      <c r="I13" s="13"/>
    </row>
    <row r="14" spans="1:9" x14ac:dyDescent="0.2">
      <c r="A14" s="13" t="s">
        <v>33</v>
      </c>
      <c r="B14" s="20">
        <f>B3-B12</f>
        <v>65</v>
      </c>
      <c r="C14" s="13"/>
      <c r="D14" s="13"/>
      <c r="E14" s="13"/>
      <c r="F14" s="13"/>
      <c r="G14" s="13"/>
      <c r="H14" s="13"/>
      <c r="I14" s="13"/>
    </row>
    <row r="15" spans="1:9" x14ac:dyDescent="0.2">
      <c r="A15" s="13"/>
      <c r="B15" s="21" t="str">
        <f>IF(B14=Parameter!J7,"Achtung Rentenalter","")</f>
        <v/>
      </c>
      <c r="C15" s="13"/>
      <c r="D15" s="13"/>
      <c r="E15" s="13"/>
      <c r="F15" s="13"/>
      <c r="G15" s="13"/>
      <c r="H15" s="13"/>
      <c r="I15" s="13"/>
    </row>
    <row r="16" spans="1:9" x14ac:dyDescent="0.2">
      <c r="A16" s="13"/>
      <c r="B16" s="21" t="str">
        <f>IF(B14&gt;Parameter!J7,"Rentenalter überschritten","")</f>
        <v/>
      </c>
      <c r="C16" s="13"/>
      <c r="D16" s="13"/>
      <c r="E16" s="13"/>
      <c r="F16" s="13"/>
      <c r="G16" s="13"/>
      <c r="H16" s="13"/>
      <c r="I16" s="13"/>
    </row>
    <row r="17" spans="1:19" x14ac:dyDescent="0.2">
      <c r="A17" s="13"/>
      <c r="B17" s="13"/>
      <c r="C17" s="13"/>
      <c r="D17" s="13"/>
      <c r="E17" s="13"/>
      <c r="F17" s="13"/>
      <c r="G17" s="13"/>
      <c r="H17" s="13"/>
      <c r="I17" s="13"/>
    </row>
    <row r="18" spans="1:19" x14ac:dyDescent="0.2">
      <c r="A18" s="13" t="s">
        <v>2</v>
      </c>
      <c r="B18" s="17" t="str">
        <f>IF(B10&gt;=Parameter!J1,"Ja","Eintrittsschwelle nicht erreicht")</f>
        <v>Ja</v>
      </c>
      <c r="C18" s="20"/>
      <c r="D18" s="20"/>
      <c r="E18" s="13"/>
      <c r="F18" s="13"/>
      <c r="G18" s="13"/>
      <c r="H18" s="13"/>
      <c r="I18" s="13"/>
    </row>
    <row r="19" spans="1:19" x14ac:dyDescent="0.2">
      <c r="A19" s="13"/>
      <c r="B19" s="13"/>
      <c r="C19" s="13"/>
      <c r="D19" s="13"/>
      <c r="E19" s="13"/>
      <c r="F19" s="13"/>
      <c r="G19" s="13"/>
      <c r="H19" s="13"/>
      <c r="I19" s="13"/>
    </row>
    <row r="20" spans="1:19" x14ac:dyDescent="0.2">
      <c r="A20" s="13" t="s">
        <v>16</v>
      </c>
      <c r="B20" s="22">
        <f>IF((B10/3)&lt;Parameter!J5,B10/3,Parameter!J5)</f>
        <v>4966.666666666667</v>
      </c>
      <c r="C20" s="13" t="s">
        <v>29</v>
      </c>
      <c r="D20" s="22"/>
      <c r="E20" s="13"/>
      <c r="F20" s="13"/>
      <c r="G20" s="13"/>
      <c r="H20" s="22">
        <f>Parameter!J5</f>
        <v>25725</v>
      </c>
      <c r="I20" s="13"/>
    </row>
    <row r="21" spans="1:19" x14ac:dyDescent="0.2">
      <c r="A21" s="13"/>
      <c r="B21" s="13"/>
      <c r="C21" s="13"/>
      <c r="D21" s="13"/>
      <c r="E21" s="13"/>
      <c r="F21" s="13"/>
      <c r="G21" s="13"/>
      <c r="H21" s="13"/>
      <c r="I21" s="13"/>
    </row>
    <row r="22" spans="1:19" x14ac:dyDescent="0.2">
      <c r="A22" s="13" t="s">
        <v>10</v>
      </c>
      <c r="B22" s="22">
        <f>IF((B10-Parameter!J5)&gt;Parameter!J9,Parameter!J9,IF(B18="Ja",ROUND((B10-B20)*2,1)/2,0))</f>
        <v>9933.35</v>
      </c>
      <c r="C22" s="22" t="str">
        <f>IF(B22&gt;(Parameter!J9-1),"Lohn auf maximaler Lohn von Fr. 200'760.-- gekürzt","")</f>
        <v/>
      </c>
      <c r="D22" s="22"/>
      <c r="E22" s="23"/>
      <c r="F22" s="13"/>
      <c r="G22" s="13"/>
      <c r="H22" s="13"/>
      <c r="I22" s="13"/>
    </row>
    <row r="23" spans="1:1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1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19" x14ac:dyDescent="0.2">
      <c r="A25" s="13"/>
      <c r="B25" s="20" t="s">
        <v>23</v>
      </c>
      <c r="C25" s="20" t="s">
        <v>24</v>
      </c>
      <c r="D25" s="20"/>
      <c r="E25" s="20" t="s">
        <v>25</v>
      </c>
      <c r="F25" s="20" t="s">
        <v>28</v>
      </c>
      <c r="G25" s="20"/>
      <c r="H25" s="20" t="s">
        <v>26</v>
      </c>
      <c r="I25" s="20" t="s">
        <v>27</v>
      </c>
      <c r="L25" s="8"/>
      <c r="M25" s="8"/>
      <c r="N25" s="8"/>
      <c r="O25" s="8"/>
      <c r="P25" s="8"/>
      <c r="Q25" s="8"/>
      <c r="R25" s="8"/>
      <c r="S25" s="8"/>
    </row>
    <row r="26" spans="1:19" x14ac:dyDescent="0.2">
      <c r="A26" s="13" t="s">
        <v>30</v>
      </c>
      <c r="B26" s="22">
        <f>E26+H26</f>
        <v>1738.2</v>
      </c>
      <c r="C26" s="24">
        <f>(VLOOKUP($B14,Parameter!$A$4:$G$57,4))</f>
        <v>17.5</v>
      </c>
      <c r="D26" s="22"/>
      <c r="E26" s="25">
        <f>ROUND(E28*12*2,1)/2</f>
        <v>1589.4</v>
      </c>
      <c r="F26" s="24">
        <f>(VLOOKUP($B14,Parameter!$A$4:$G$57,2))</f>
        <v>16</v>
      </c>
      <c r="G26" s="22"/>
      <c r="H26" s="22">
        <f>ROUND(H28*12*2,1)/2</f>
        <v>148.80000000000001</v>
      </c>
      <c r="I26" s="24">
        <f>(VLOOKUP($B14,Parameter!$A$4:$G$57,3))</f>
        <v>1.5</v>
      </c>
      <c r="K26" s="11"/>
      <c r="L26" s="7"/>
      <c r="M26" s="9"/>
      <c r="N26" s="7"/>
      <c r="O26" s="7"/>
      <c r="P26" s="9"/>
      <c r="Q26" s="7"/>
      <c r="R26" s="7"/>
      <c r="S26" s="9"/>
    </row>
    <row r="27" spans="1:19" x14ac:dyDescent="0.2">
      <c r="A27" s="13"/>
      <c r="B27" s="13"/>
      <c r="C27" s="20"/>
      <c r="D27" s="13"/>
      <c r="E27" s="13"/>
      <c r="F27" s="24"/>
      <c r="G27" s="13"/>
      <c r="H27" s="13"/>
      <c r="I27" s="24"/>
      <c r="M27" s="8"/>
      <c r="P27" s="9"/>
      <c r="S27" s="9"/>
    </row>
    <row r="28" spans="1:19" x14ac:dyDescent="0.2">
      <c r="A28" s="13" t="s">
        <v>11</v>
      </c>
      <c r="B28" s="22">
        <f>E28+H28</f>
        <v>144.85</v>
      </c>
      <c r="C28" s="26"/>
      <c r="D28" s="22"/>
      <c r="E28" s="22">
        <f>ROUND(((B22*(VLOOKUP($B14,Parameter!$A$4:$G$57,2))%)/12)*2,1)/2</f>
        <v>132.44999999999999</v>
      </c>
      <c r="F28" s="24"/>
      <c r="G28" s="22"/>
      <c r="H28" s="22">
        <f>ROUND(((B22*(VLOOKUP($B14,Parameter!$A$4:$G$57,3))%)/12)*2,1)/2</f>
        <v>12.4</v>
      </c>
      <c r="I28" s="24"/>
      <c r="L28" s="7"/>
      <c r="M28" s="10"/>
      <c r="N28" s="7"/>
      <c r="O28" s="7"/>
      <c r="P28" s="9"/>
      <c r="Q28" s="7"/>
      <c r="R28" s="7"/>
      <c r="S28" s="9"/>
    </row>
    <row r="29" spans="1:19" x14ac:dyDescent="0.2">
      <c r="A29" s="13"/>
      <c r="B29" s="13"/>
      <c r="C29" s="20"/>
      <c r="D29" s="13"/>
      <c r="E29" s="13"/>
      <c r="F29" s="24"/>
      <c r="G29" s="13"/>
      <c r="H29" s="13"/>
      <c r="I29" s="24"/>
      <c r="M29" s="8"/>
      <c r="P29" s="9"/>
      <c r="S29" s="9"/>
    </row>
    <row r="30" spans="1:19" x14ac:dyDescent="0.2">
      <c r="A30" s="13" t="s">
        <v>6</v>
      </c>
      <c r="B30" s="22">
        <f>E30+H30</f>
        <v>1241.3999999999999</v>
      </c>
      <c r="C30" s="24">
        <f>(VLOOKUP($B14,Parameter!$A$4:$G$57,7))</f>
        <v>12.5</v>
      </c>
      <c r="D30" s="22"/>
      <c r="E30" s="22">
        <f>ROUND(E32*12*2,1)/2</f>
        <v>1092.5999999999999</v>
      </c>
      <c r="F30" s="24">
        <f>(VLOOKUP($B14,Parameter!$A$4:$G$57,5))</f>
        <v>11</v>
      </c>
      <c r="G30" s="22"/>
      <c r="H30" s="22">
        <f>ROUND(H32*12*2,1)/2</f>
        <v>148.80000000000001</v>
      </c>
      <c r="I30" s="24">
        <f>(VLOOKUP($B14,Parameter!$A$4:$G$57,6))</f>
        <v>1.5</v>
      </c>
      <c r="L30" s="7"/>
      <c r="M30" s="9"/>
      <c r="N30" s="7"/>
      <c r="O30" s="7"/>
      <c r="P30" s="9"/>
      <c r="Q30" s="7"/>
      <c r="R30" s="7"/>
      <c r="S30" s="9"/>
    </row>
    <row r="31" spans="1:19" x14ac:dyDescent="0.2">
      <c r="A31" s="13"/>
      <c r="B31" s="13"/>
      <c r="C31" s="13"/>
      <c r="D31" s="13"/>
      <c r="E31" s="13"/>
      <c r="F31" s="13"/>
      <c r="G31" s="13"/>
      <c r="H31" s="13"/>
      <c r="I31" s="13"/>
    </row>
    <row r="32" spans="1:19" x14ac:dyDescent="0.2">
      <c r="A32" s="13" t="s">
        <v>12</v>
      </c>
      <c r="B32" s="22">
        <f>E32+H32</f>
        <v>103.45</v>
      </c>
      <c r="C32" s="22"/>
      <c r="D32" s="22"/>
      <c r="E32" s="22">
        <f>ROUND(((B22*(VLOOKUP($B14,Parameter!$A$4:$G$57,5))%)/12)*2,1)/2</f>
        <v>91.05</v>
      </c>
      <c r="F32" s="22"/>
      <c r="G32" s="22"/>
      <c r="H32" s="22">
        <f>ROUND(((B22*(VLOOKUP($B14,Parameter!$A$4:$G$57,6))%)/12)*2,1)/2</f>
        <v>12.4</v>
      </c>
      <c r="I32" s="13"/>
      <c r="L32" s="7"/>
      <c r="M32" s="7"/>
      <c r="N32" s="7"/>
      <c r="O32" s="7"/>
      <c r="P32" s="7"/>
      <c r="Q32" s="7"/>
      <c r="R32" s="7"/>
    </row>
    <row r="33" spans="1:9" x14ac:dyDescent="0.2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">
      <c r="A36" s="27"/>
      <c r="B36" s="28"/>
      <c r="C36" s="28"/>
      <c r="D36" s="28"/>
      <c r="E36" s="28"/>
      <c r="F36" s="28"/>
      <c r="G36" s="28"/>
      <c r="H36" s="28"/>
      <c r="I36" s="28"/>
    </row>
  </sheetData>
  <sheetProtection algorithmName="SHA-512" hashValue="ddNKP/NajWkRwIiwOPH7272oYPrkHsa+gLyzDMtdXJLkpZI4kUsLE7fdrYHTsiejaeJ/oddZjGevK86wrUR7zw==" saltValue="jWZed+IBqrjUos9UxhbaWQ==" spinCount="100000" sheet="1" selectLockedCells="1"/>
  <mergeCells count="2">
    <mergeCell ref="B7:E7"/>
    <mergeCell ref="B8:E8"/>
  </mergeCells>
  <conditionalFormatting sqref="B18:D18">
    <cfRule type="containsText" dxfId="2" priority="2" operator="containsText" text="Eintritt">
      <formula>NOT(ISERROR(SEARCH("Eintritt",B18)))</formula>
    </cfRule>
    <cfRule type="containsText" dxfId="1" priority="3" operator="containsText" text="Eintrittschwelle nicht erreicht">
      <formula>NOT(ISERROR(SEARCH("Eintrittschwelle nicht erreicht",B18)))</formula>
    </cfRule>
  </conditionalFormatting>
  <conditionalFormatting sqref="B14:D16">
    <cfRule type="containsText" dxfId="0" priority="1" operator="containsText" text="Eintrittsalter nicht erreicht">
      <formula>NOT(ISERROR(SEARCH("Eintrittsalter nicht erreicht",B14)))</formula>
    </cfRule>
  </conditionalFormatting>
  <pageMargins left="0.52" right="0.24" top="0.78740157499999996" bottom="0.78740157499999996" header="0.3" footer="0.3"/>
  <pageSetup paperSize="9" scale="77" fitToHeight="0" orientation="portrait" r:id="rId1"/>
  <headerFooter>
    <oddFooter>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J60"/>
  <sheetViews>
    <sheetView workbookViewId="0">
      <selection activeCell="B2" sqref="B2:D2"/>
    </sheetView>
  </sheetViews>
  <sheetFormatPr baseColWidth="10" defaultRowHeight="12.75" x14ac:dyDescent="0.2"/>
  <cols>
    <col min="1" max="1" width="11.42578125" style="1"/>
    <col min="2" max="5" width="8.7109375" style="1" customWidth="1"/>
    <col min="6" max="7" width="8.7109375" customWidth="1"/>
    <col min="9" max="9" width="19" customWidth="1"/>
  </cols>
  <sheetData>
    <row r="1" spans="1:10" x14ac:dyDescent="0.2">
      <c r="A1" s="12">
        <v>2023</v>
      </c>
      <c r="B1" s="12"/>
      <c r="C1" s="12"/>
      <c r="D1" s="12"/>
      <c r="E1" s="12"/>
      <c r="I1" t="s">
        <v>13</v>
      </c>
      <c r="J1">
        <v>14700</v>
      </c>
    </row>
    <row r="2" spans="1:10" x14ac:dyDescent="0.2">
      <c r="A2" s="12"/>
      <c r="B2" s="32" t="s">
        <v>7</v>
      </c>
      <c r="C2" s="32"/>
      <c r="D2" s="32"/>
      <c r="E2" s="32" t="s">
        <v>8</v>
      </c>
      <c r="F2" s="32"/>
      <c r="G2" s="32"/>
    </row>
    <row r="3" spans="1:10" x14ac:dyDescent="0.2">
      <c r="A3" s="12" t="s">
        <v>3</v>
      </c>
      <c r="B3" s="12" t="s">
        <v>20</v>
      </c>
      <c r="C3" s="12" t="s">
        <v>21</v>
      </c>
      <c r="D3" s="12" t="s">
        <v>22</v>
      </c>
      <c r="E3" s="12" t="s">
        <v>20</v>
      </c>
      <c r="F3" s="12" t="s">
        <v>21</v>
      </c>
      <c r="G3" s="12" t="s">
        <v>22</v>
      </c>
      <c r="I3" s="3" t="s">
        <v>14</v>
      </c>
      <c r="J3">
        <v>18</v>
      </c>
    </row>
    <row r="4" spans="1:10" x14ac:dyDescent="0.2">
      <c r="A4" s="12">
        <v>15</v>
      </c>
      <c r="B4" s="12">
        <v>0</v>
      </c>
      <c r="C4" s="12">
        <v>0</v>
      </c>
      <c r="D4" s="4">
        <f>SUM(B4:C4)</f>
        <v>0</v>
      </c>
      <c r="E4" s="12">
        <v>0</v>
      </c>
      <c r="F4" s="12">
        <v>0</v>
      </c>
      <c r="G4" s="5">
        <f>SUM(E4:F4)</f>
        <v>0</v>
      </c>
    </row>
    <row r="5" spans="1:10" x14ac:dyDescent="0.2">
      <c r="A5" s="12">
        <v>16</v>
      </c>
      <c r="B5" s="12">
        <v>0</v>
      </c>
      <c r="C5" s="12">
        <v>0</v>
      </c>
      <c r="D5" s="4">
        <f t="shared" ref="D5:D59" si="0">SUM(B5:C5)</f>
        <v>0</v>
      </c>
      <c r="E5" s="12">
        <v>0</v>
      </c>
      <c r="F5" s="12">
        <v>0</v>
      </c>
      <c r="G5" s="5">
        <f t="shared" ref="G5:G59" si="1">SUM(E5:F5)</f>
        <v>0</v>
      </c>
      <c r="I5" t="s">
        <v>4</v>
      </c>
      <c r="J5" s="2">
        <v>25725</v>
      </c>
    </row>
    <row r="6" spans="1:10" x14ac:dyDescent="0.2">
      <c r="A6" s="12">
        <v>17</v>
      </c>
      <c r="B6" s="12">
        <v>0</v>
      </c>
      <c r="C6" s="12">
        <v>0</v>
      </c>
      <c r="D6" s="4">
        <f t="shared" si="0"/>
        <v>0</v>
      </c>
      <c r="E6" s="12">
        <v>0</v>
      </c>
      <c r="F6" s="12">
        <v>0</v>
      </c>
      <c r="G6" s="5">
        <f t="shared" si="1"/>
        <v>0</v>
      </c>
    </row>
    <row r="7" spans="1:10" x14ac:dyDescent="0.2">
      <c r="A7" s="12">
        <v>18</v>
      </c>
      <c r="B7" s="12">
        <v>0</v>
      </c>
      <c r="C7" s="12">
        <v>1.5</v>
      </c>
      <c r="D7" s="4">
        <f t="shared" si="0"/>
        <v>1.5</v>
      </c>
      <c r="E7" s="12">
        <v>0</v>
      </c>
      <c r="F7" s="12">
        <v>1.5</v>
      </c>
      <c r="G7" s="5">
        <f t="shared" si="1"/>
        <v>1.5</v>
      </c>
      <c r="I7" t="s">
        <v>19</v>
      </c>
      <c r="J7" s="1">
        <v>70</v>
      </c>
    </row>
    <row r="8" spans="1:10" x14ac:dyDescent="0.2">
      <c r="A8" s="12">
        <v>19</v>
      </c>
      <c r="B8" s="12">
        <v>0</v>
      </c>
      <c r="C8" s="12">
        <v>1.5</v>
      </c>
      <c r="D8" s="4">
        <f t="shared" si="0"/>
        <v>1.5</v>
      </c>
      <c r="E8" s="12">
        <v>0</v>
      </c>
      <c r="F8" s="12">
        <v>1.5</v>
      </c>
      <c r="G8" s="5">
        <f t="shared" si="1"/>
        <v>1.5</v>
      </c>
    </row>
    <row r="9" spans="1:10" x14ac:dyDescent="0.2">
      <c r="A9" s="12">
        <v>20</v>
      </c>
      <c r="B9" s="12">
        <v>0</v>
      </c>
      <c r="C9" s="12">
        <v>1.5</v>
      </c>
      <c r="D9" s="4">
        <f t="shared" si="0"/>
        <v>1.5</v>
      </c>
      <c r="E9" s="12">
        <v>0</v>
      </c>
      <c r="F9" s="12">
        <v>1.5</v>
      </c>
      <c r="G9" s="5">
        <f t="shared" si="1"/>
        <v>1.5</v>
      </c>
      <c r="I9" t="s">
        <v>35</v>
      </c>
      <c r="J9">
        <v>205800</v>
      </c>
    </row>
    <row r="10" spans="1:10" x14ac:dyDescent="0.2">
      <c r="A10" s="12">
        <v>21</v>
      </c>
      <c r="B10" s="12">
        <v>0</v>
      </c>
      <c r="C10" s="12">
        <v>1.5</v>
      </c>
      <c r="D10" s="4">
        <f t="shared" si="0"/>
        <v>1.5</v>
      </c>
      <c r="E10" s="12">
        <v>0</v>
      </c>
      <c r="F10" s="12">
        <v>1.5</v>
      </c>
      <c r="G10" s="5">
        <f t="shared" si="1"/>
        <v>1.5</v>
      </c>
    </row>
    <row r="11" spans="1:10" x14ac:dyDescent="0.2">
      <c r="A11" s="12">
        <v>22</v>
      </c>
      <c r="B11" s="12">
        <v>0</v>
      </c>
      <c r="C11" s="12">
        <v>1.5</v>
      </c>
      <c r="D11" s="4">
        <f t="shared" si="0"/>
        <v>1.5</v>
      </c>
      <c r="E11" s="12">
        <v>0</v>
      </c>
      <c r="F11" s="12">
        <v>1.5</v>
      </c>
      <c r="G11" s="5">
        <f t="shared" si="1"/>
        <v>1.5</v>
      </c>
    </row>
    <row r="12" spans="1:10" x14ac:dyDescent="0.2">
      <c r="A12" s="12">
        <v>23</v>
      </c>
      <c r="B12" s="12">
        <v>5</v>
      </c>
      <c r="C12" s="12">
        <v>1.5</v>
      </c>
      <c r="D12" s="4">
        <f t="shared" si="0"/>
        <v>6.5</v>
      </c>
      <c r="E12" s="12">
        <v>5</v>
      </c>
      <c r="F12" s="12">
        <v>1.5</v>
      </c>
      <c r="G12" s="5">
        <f t="shared" si="1"/>
        <v>6.5</v>
      </c>
    </row>
    <row r="13" spans="1:10" x14ac:dyDescent="0.2">
      <c r="A13" s="12">
        <v>24</v>
      </c>
      <c r="B13" s="12">
        <v>5</v>
      </c>
      <c r="C13" s="12">
        <v>1.5</v>
      </c>
      <c r="D13" s="4">
        <f t="shared" si="0"/>
        <v>6.5</v>
      </c>
      <c r="E13" s="12">
        <v>5</v>
      </c>
      <c r="F13" s="12">
        <v>1.5</v>
      </c>
      <c r="G13" s="5">
        <f t="shared" si="1"/>
        <v>6.5</v>
      </c>
    </row>
    <row r="14" spans="1:10" x14ac:dyDescent="0.2">
      <c r="A14" s="12">
        <v>25</v>
      </c>
      <c r="B14" s="12">
        <v>5</v>
      </c>
      <c r="C14" s="12">
        <v>1.5</v>
      </c>
      <c r="D14" s="4">
        <f t="shared" si="0"/>
        <v>6.5</v>
      </c>
      <c r="E14" s="12">
        <v>5</v>
      </c>
      <c r="F14" s="12">
        <v>1.5</v>
      </c>
      <c r="G14" s="5">
        <f t="shared" si="1"/>
        <v>6.5</v>
      </c>
    </row>
    <row r="15" spans="1:10" x14ac:dyDescent="0.2">
      <c r="A15" s="12">
        <v>26</v>
      </c>
      <c r="B15" s="12">
        <v>5</v>
      </c>
      <c r="C15" s="12">
        <v>1.5</v>
      </c>
      <c r="D15" s="4">
        <f t="shared" si="0"/>
        <v>6.5</v>
      </c>
      <c r="E15" s="12">
        <v>5</v>
      </c>
      <c r="F15" s="12">
        <v>1.5</v>
      </c>
      <c r="G15" s="5">
        <f t="shared" si="1"/>
        <v>6.5</v>
      </c>
    </row>
    <row r="16" spans="1:10" x14ac:dyDescent="0.2">
      <c r="A16" s="12">
        <v>27</v>
      </c>
      <c r="B16" s="12">
        <v>5</v>
      </c>
      <c r="C16" s="12">
        <v>1.5</v>
      </c>
      <c r="D16" s="4">
        <f t="shared" si="0"/>
        <v>6.5</v>
      </c>
      <c r="E16" s="12">
        <v>5</v>
      </c>
      <c r="F16" s="12">
        <v>1.5</v>
      </c>
      <c r="G16" s="5">
        <f t="shared" si="1"/>
        <v>6.5</v>
      </c>
    </row>
    <row r="17" spans="1:7" x14ac:dyDescent="0.2">
      <c r="A17" s="12">
        <v>28</v>
      </c>
      <c r="B17" s="12">
        <v>5</v>
      </c>
      <c r="C17" s="12">
        <v>1.5</v>
      </c>
      <c r="D17" s="4">
        <f t="shared" si="0"/>
        <v>6.5</v>
      </c>
      <c r="E17" s="12">
        <v>5</v>
      </c>
      <c r="F17" s="12">
        <v>1.5</v>
      </c>
      <c r="G17" s="5">
        <f t="shared" si="1"/>
        <v>6.5</v>
      </c>
    </row>
    <row r="18" spans="1:7" x14ac:dyDescent="0.2">
      <c r="A18" s="12">
        <v>29</v>
      </c>
      <c r="B18" s="12">
        <v>5</v>
      </c>
      <c r="C18" s="12">
        <v>1.5</v>
      </c>
      <c r="D18" s="4">
        <f t="shared" si="0"/>
        <v>6.5</v>
      </c>
      <c r="E18" s="12">
        <v>5</v>
      </c>
      <c r="F18" s="12">
        <v>1.5</v>
      </c>
      <c r="G18" s="5">
        <f t="shared" si="1"/>
        <v>6.5</v>
      </c>
    </row>
    <row r="19" spans="1:7" x14ac:dyDescent="0.2">
      <c r="A19" s="12">
        <v>30</v>
      </c>
      <c r="B19" s="12">
        <v>7.5</v>
      </c>
      <c r="C19" s="12">
        <v>1.5</v>
      </c>
      <c r="D19" s="4">
        <f t="shared" si="0"/>
        <v>9</v>
      </c>
      <c r="E19" s="12">
        <v>6.5</v>
      </c>
      <c r="F19" s="12">
        <v>1.5</v>
      </c>
      <c r="G19" s="5">
        <f t="shared" si="1"/>
        <v>8</v>
      </c>
    </row>
    <row r="20" spans="1:7" x14ac:dyDescent="0.2">
      <c r="A20" s="12">
        <v>31</v>
      </c>
      <c r="B20" s="12">
        <v>7.5</v>
      </c>
      <c r="C20" s="12">
        <v>1.5</v>
      </c>
      <c r="D20" s="4">
        <f t="shared" si="0"/>
        <v>9</v>
      </c>
      <c r="E20" s="12">
        <v>6.5</v>
      </c>
      <c r="F20" s="12">
        <v>1.5</v>
      </c>
      <c r="G20" s="5">
        <f t="shared" si="1"/>
        <v>8</v>
      </c>
    </row>
    <row r="21" spans="1:7" x14ac:dyDescent="0.2">
      <c r="A21" s="12">
        <v>32</v>
      </c>
      <c r="B21" s="12">
        <v>7.5</v>
      </c>
      <c r="C21" s="12">
        <v>1.5</v>
      </c>
      <c r="D21" s="4">
        <f t="shared" si="0"/>
        <v>9</v>
      </c>
      <c r="E21" s="12">
        <v>6.5</v>
      </c>
      <c r="F21" s="12">
        <v>1.5</v>
      </c>
      <c r="G21" s="5">
        <f t="shared" si="1"/>
        <v>8</v>
      </c>
    </row>
    <row r="22" spans="1:7" x14ac:dyDescent="0.2">
      <c r="A22" s="12">
        <v>33</v>
      </c>
      <c r="B22" s="12">
        <v>7.5</v>
      </c>
      <c r="C22" s="12">
        <v>1.5</v>
      </c>
      <c r="D22" s="4">
        <f t="shared" si="0"/>
        <v>9</v>
      </c>
      <c r="E22" s="12">
        <v>6.5</v>
      </c>
      <c r="F22" s="12">
        <v>1.5</v>
      </c>
      <c r="G22" s="5">
        <f t="shared" si="1"/>
        <v>8</v>
      </c>
    </row>
    <row r="23" spans="1:7" x14ac:dyDescent="0.2">
      <c r="A23" s="12">
        <v>34</v>
      </c>
      <c r="B23" s="12">
        <v>7.5</v>
      </c>
      <c r="C23" s="12">
        <v>1.5</v>
      </c>
      <c r="D23" s="4">
        <f t="shared" si="0"/>
        <v>9</v>
      </c>
      <c r="E23" s="12">
        <v>6.5</v>
      </c>
      <c r="F23" s="12">
        <v>1.5</v>
      </c>
      <c r="G23" s="5">
        <f t="shared" si="1"/>
        <v>8</v>
      </c>
    </row>
    <row r="24" spans="1:7" x14ac:dyDescent="0.2">
      <c r="A24" s="12">
        <v>35</v>
      </c>
      <c r="B24" s="12">
        <v>9.5</v>
      </c>
      <c r="C24" s="12">
        <v>1.5</v>
      </c>
      <c r="D24" s="4">
        <f t="shared" si="0"/>
        <v>11</v>
      </c>
      <c r="E24" s="12">
        <v>7.5</v>
      </c>
      <c r="F24" s="12">
        <v>1.5</v>
      </c>
      <c r="G24" s="5">
        <f t="shared" si="1"/>
        <v>9</v>
      </c>
    </row>
    <row r="25" spans="1:7" x14ac:dyDescent="0.2">
      <c r="A25" s="12">
        <v>36</v>
      </c>
      <c r="B25" s="12">
        <v>9.5</v>
      </c>
      <c r="C25" s="12">
        <v>1.5</v>
      </c>
      <c r="D25" s="4">
        <f t="shared" si="0"/>
        <v>11</v>
      </c>
      <c r="E25" s="12">
        <v>7.5</v>
      </c>
      <c r="F25" s="12">
        <v>1.5</v>
      </c>
      <c r="G25" s="5">
        <f t="shared" si="1"/>
        <v>9</v>
      </c>
    </row>
    <row r="26" spans="1:7" x14ac:dyDescent="0.2">
      <c r="A26" s="12">
        <v>37</v>
      </c>
      <c r="B26" s="12">
        <v>9.5</v>
      </c>
      <c r="C26" s="12">
        <v>1.5</v>
      </c>
      <c r="D26" s="4">
        <f t="shared" si="0"/>
        <v>11</v>
      </c>
      <c r="E26" s="12">
        <v>7.5</v>
      </c>
      <c r="F26" s="12">
        <v>1.5</v>
      </c>
      <c r="G26" s="5">
        <f t="shared" si="1"/>
        <v>9</v>
      </c>
    </row>
    <row r="27" spans="1:7" x14ac:dyDescent="0.2">
      <c r="A27" s="12">
        <v>38</v>
      </c>
      <c r="B27" s="12">
        <v>9.5</v>
      </c>
      <c r="C27" s="12">
        <v>1.5</v>
      </c>
      <c r="D27" s="4">
        <f t="shared" si="0"/>
        <v>11</v>
      </c>
      <c r="E27" s="12">
        <v>7.5</v>
      </c>
      <c r="F27" s="12">
        <v>1.5</v>
      </c>
      <c r="G27" s="5">
        <f t="shared" si="1"/>
        <v>9</v>
      </c>
    </row>
    <row r="28" spans="1:7" x14ac:dyDescent="0.2">
      <c r="A28" s="12">
        <v>39</v>
      </c>
      <c r="B28" s="12">
        <v>9.5</v>
      </c>
      <c r="C28" s="12">
        <v>1.5</v>
      </c>
      <c r="D28" s="4">
        <f t="shared" si="0"/>
        <v>11</v>
      </c>
      <c r="E28" s="12">
        <v>7.5</v>
      </c>
      <c r="F28" s="12">
        <v>1.5</v>
      </c>
      <c r="G28" s="5">
        <f t="shared" si="1"/>
        <v>9</v>
      </c>
    </row>
    <row r="29" spans="1:7" x14ac:dyDescent="0.2">
      <c r="A29" s="12">
        <v>40</v>
      </c>
      <c r="B29" s="12">
        <v>11.5</v>
      </c>
      <c r="C29" s="12">
        <v>1.5</v>
      </c>
      <c r="D29" s="4">
        <f t="shared" si="0"/>
        <v>13</v>
      </c>
      <c r="E29" s="12">
        <v>8.5</v>
      </c>
      <c r="F29" s="12">
        <v>1.5</v>
      </c>
      <c r="G29" s="5">
        <f t="shared" si="1"/>
        <v>10</v>
      </c>
    </row>
    <row r="30" spans="1:7" x14ac:dyDescent="0.2">
      <c r="A30" s="12">
        <v>41</v>
      </c>
      <c r="B30" s="12">
        <v>11.5</v>
      </c>
      <c r="C30" s="12">
        <v>1.5</v>
      </c>
      <c r="D30" s="4">
        <f t="shared" si="0"/>
        <v>13</v>
      </c>
      <c r="E30" s="12">
        <v>8.5</v>
      </c>
      <c r="F30" s="12">
        <v>1.5</v>
      </c>
      <c r="G30" s="5">
        <f t="shared" si="1"/>
        <v>10</v>
      </c>
    </row>
    <row r="31" spans="1:7" x14ac:dyDescent="0.2">
      <c r="A31" s="12">
        <v>42</v>
      </c>
      <c r="B31" s="12">
        <v>11.5</v>
      </c>
      <c r="C31" s="12">
        <v>1.5</v>
      </c>
      <c r="D31" s="4">
        <f t="shared" si="0"/>
        <v>13</v>
      </c>
      <c r="E31" s="12">
        <v>8.5</v>
      </c>
      <c r="F31" s="12">
        <v>1.5</v>
      </c>
      <c r="G31" s="5">
        <f t="shared" si="1"/>
        <v>10</v>
      </c>
    </row>
    <row r="32" spans="1:7" x14ac:dyDescent="0.2">
      <c r="A32" s="12">
        <v>43</v>
      </c>
      <c r="B32" s="12">
        <v>11.5</v>
      </c>
      <c r="C32" s="12">
        <v>1.5</v>
      </c>
      <c r="D32" s="4">
        <f t="shared" si="0"/>
        <v>13</v>
      </c>
      <c r="E32" s="12">
        <v>8.5</v>
      </c>
      <c r="F32" s="12">
        <v>1.5</v>
      </c>
      <c r="G32" s="5">
        <f t="shared" si="1"/>
        <v>10</v>
      </c>
    </row>
    <row r="33" spans="1:7" x14ac:dyDescent="0.2">
      <c r="A33" s="12">
        <v>44</v>
      </c>
      <c r="B33" s="12">
        <v>11.5</v>
      </c>
      <c r="C33" s="12">
        <v>1.5</v>
      </c>
      <c r="D33" s="4">
        <f t="shared" si="0"/>
        <v>13</v>
      </c>
      <c r="E33" s="12">
        <v>8.5</v>
      </c>
      <c r="F33" s="12">
        <v>1.5</v>
      </c>
      <c r="G33" s="5">
        <f t="shared" si="1"/>
        <v>10</v>
      </c>
    </row>
    <row r="34" spans="1:7" x14ac:dyDescent="0.2">
      <c r="A34" s="12">
        <v>45</v>
      </c>
      <c r="B34" s="12">
        <v>12.5</v>
      </c>
      <c r="C34" s="12">
        <v>1.5</v>
      </c>
      <c r="D34" s="4">
        <f t="shared" si="0"/>
        <v>14</v>
      </c>
      <c r="E34" s="12">
        <v>9.5</v>
      </c>
      <c r="F34" s="12">
        <v>1.5</v>
      </c>
      <c r="G34" s="5">
        <f t="shared" si="1"/>
        <v>11</v>
      </c>
    </row>
    <row r="35" spans="1:7" x14ac:dyDescent="0.2">
      <c r="A35" s="12">
        <v>46</v>
      </c>
      <c r="B35" s="12">
        <v>12.5</v>
      </c>
      <c r="C35" s="12">
        <v>1.5</v>
      </c>
      <c r="D35" s="4">
        <f t="shared" si="0"/>
        <v>14</v>
      </c>
      <c r="E35" s="12">
        <v>9.5</v>
      </c>
      <c r="F35" s="12">
        <v>1.5</v>
      </c>
      <c r="G35" s="5">
        <f t="shared" si="1"/>
        <v>11</v>
      </c>
    </row>
    <row r="36" spans="1:7" x14ac:dyDescent="0.2">
      <c r="A36" s="12">
        <v>47</v>
      </c>
      <c r="B36" s="12">
        <v>12.5</v>
      </c>
      <c r="C36" s="12">
        <v>1.5</v>
      </c>
      <c r="D36" s="4">
        <f t="shared" si="0"/>
        <v>14</v>
      </c>
      <c r="E36" s="12">
        <v>9.5</v>
      </c>
      <c r="F36" s="12">
        <v>1.5</v>
      </c>
      <c r="G36" s="5">
        <f t="shared" si="1"/>
        <v>11</v>
      </c>
    </row>
    <row r="37" spans="1:7" x14ac:dyDescent="0.2">
      <c r="A37" s="12">
        <v>48</v>
      </c>
      <c r="B37" s="12">
        <v>12.5</v>
      </c>
      <c r="C37" s="12">
        <v>1.5</v>
      </c>
      <c r="D37" s="4">
        <f t="shared" si="0"/>
        <v>14</v>
      </c>
      <c r="E37" s="12">
        <v>9.5</v>
      </c>
      <c r="F37" s="12">
        <v>1.5</v>
      </c>
      <c r="G37" s="5">
        <f t="shared" si="1"/>
        <v>11</v>
      </c>
    </row>
    <row r="38" spans="1:7" x14ac:dyDescent="0.2">
      <c r="A38" s="12">
        <v>49</v>
      </c>
      <c r="B38" s="12">
        <v>12.5</v>
      </c>
      <c r="C38" s="12">
        <v>1.5</v>
      </c>
      <c r="D38" s="4">
        <f t="shared" si="0"/>
        <v>14</v>
      </c>
      <c r="E38" s="12">
        <v>9.5</v>
      </c>
      <c r="F38" s="12">
        <v>1.5</v>
      </c>
      <c r="G38" s="5">
        <f t="shared" si="1"/>
        <v>11</v>
      </c>
    </row>
    <row r="39" spans="1:7" x14ac:dyDescent="0.2">
      <c r="A39" s="12">
        <v>50</v>
      </c>
      <c r="B39" s="12">
        <v>14.5</v>
      </c>
      <c r="C39" s="12">
        <v>1.5</v>
      </c>
      <c r="D39" s="4">
        <f t="shared" si="0"/>
        <v>16</v>
      </c>
      <c r="E39" s="12">
        <v>9.5</v>
      </c>
      <c r="F39" s="12">
        <v>1.5</v>
      </c>
      <c r="G39" s="5">
        <f t="shared" si="1"/>
        <v>11</v>
      </c>
    </row>
    <row r="40" spans="1:7" x14ac:dyDescent="0.2">
      <c r="A40" s="12">
        <v>51</v>
      </c>
      <c r="B40" s="12">
        <v>14.5</v>
      </c>
      <c r="C40" s="12">
        <v>1.5</v>
      </c>
      <c r="D40" s="4">
        <f t="shared" si="0"/>
        <v>16</v>
      </c>
      <c r="E40" s="12">
        <v>9.5</v>
      </c>
      <c r="F40" s="12">
        <v>1.5</v>
      </c>
      <c r="G40" s="5">
        <f t="shared" si="1"/>
        <v>11</v>
      </c>
    </row>
    <row r="41" spans="1:7" x14ac:dyDescent="0.2">
      <c r="A41" s="12">
        <v>52</v>
      </c>
      <c r="B41" s="12">
        <v>14.5</v>
      </c>
      <c r="C41" s="12">
        <v>1.5</v>
      </c>
      <c r="D41" s="4">
        <f t="shared" si="0"/>
        <v>16</v>
      </c>
      <c r="E41" s="12">
        <v>9.5</v>
      </c>
      <c r="F41" s="12">
        <v>1.5</v>
      </c>
      <c r="G41" s="5">
        <f t="shared" si="1"/>
        <v>11</v>
      </c>
    </row>
    <row r="42" spans="1:7" x14ac:dyDescent="0.2">
      <c r="A42" s="12">
        <v>53</v>
      </c>
      <c r="B42" s="12">
        <v>14.5</v>
      </c>
      <c r="C42" s="12">
        <v>1.5</v>
      </c>
      <c r="D42" s="4">
        <f t="shared" si="0"/>
        <v>16</v>
      </c>
      <c r="E42" s="12">
        <v>9.5</v>
      </c>
      <c r="F42" s="12">
        <v>1.5</v>
      </c>
      <c r="G42" s="5">
        <f t="shared" si="1"/>
        <v>11</v>
      </c>
    </row>
    <row r="43" spans="1:7" x14ac:dyDescent="0.2">
      <c r="A43" s="12">
        <v>54</v>
      </c>
      <c r="B43" s="12">
        <v>14.5</v>
      </c>
      <c r="C43" s="12">
        <v>1.5</v>
      </c>
      <c r="D43" s="4">
        <f t="shared" si="0"/>
        <v>16</v>
      </c>
      <c r="E43" s="12">
        <v>9.5</v>
      </c>
      <c r="F43" s="12">
        <v>1.5</v>
      </c>
      <c r="G43" s="5">
        <f t="shared" si="1"/>
        <v>11</v>
      </c>
    </row>
    <row r="44" spans="1:7" x14ac:dyDescent="0.2">
      <c r="A44" s="12">
        <v>55</v>
      </c>
      <c r="B44" s="12">
        <v>15</v>
      </c>
      <c r="C44" s="12">
        <v>1.5</v>
      </c>
      <c r="D44" s="4">
        <f t="shared" si="0"/>
        <v>16.5</v>
      </c>
      <c r="E44" s="12">
        <v>10.5</v>
      </c>
      <c r="F44" s="12">
        <v>1.5</v>
      </c>
      <c r="G44" s="5">
        <f t="shared" si="1"/>
        <v>12</v>
      </c>
    </row>
    <row r="45" spans="1:7" x14ac:dyDescent="0.2">
      <c r="A45" s="12">
        <v>56</v>
      </c>
      <c r="B45" s="12">
        <v>15</v>
      </c>
      <c r="C45" s="12">
        <v>1.5</v>
      </c>
      <c r="D45" s="4">
        <f t="shared" si="0"/>
        <v>16.5</v>
      </c>
      <c r="E45" s="12">
        <v>10.5</v>
      </c>
      <c r="F45" s="12">
        <v>1.5</v>
      </c>
      <c r="G45" s="5">
        <f t="shared" si="1"/>
        <v>12</v>
      </c>
    </row>
    <row r="46" spans="1:7" x14ac:dyDescent="0.2">
      <c r="A46" s="12">
        <v>57</v>
      </c>
      <c r="B46" s="12">
        <v>15</v>
      </c>
      <c r="C46" s="12">
        <v>1.5</v>
      </c>
      <c r="D46" s="4">
        <f t="shared" si="0"/>
        <v>16.5</v>
      </c>
      <c r="E46" s="12">
        <v>10.5</v>
      </c>
      <c r="F46" s="12">
        <v>1.5</v>
      </c>
      <c r="G46" s="5">
        <f t="shared" si="1"/>
        <v>12</v>
      </c>
    </row>
    <row r="47" spans="1:7" x14ac:dyDescent="0.2">
      <c r="A47" s="12">
        <v>58</v>
      </c>
      <c r="B47" s="12">
        <v>15</v>
      </c>
      <c r="C47" s="12">
        <v>1.5</v>
      </c>
      <c r="D47" s="4">
        <f t="shared" si="0"/>
        <v>16.5</v>
      </c>
      <c r="E47" s="12">
        <v>10.5</v>
      </c>
      <c r="F47" s="12">
        <v>1.5</v>
      </c>
      <c r="G47" s="5">
        <f t="shared" si="1"/>
        <v>12</v>
      </c>
    </row>
    <row r="48" spans="1:7" x14ac:dyDescent="0.2">
      <c r="A48" s="12">
        <v>59</v>
      </c>
      <c r="B48" s="12">
        <v>15</v>
      </c>
      <c r="C48" s="12">
        <v>1.5</v>
      </c>
      <c r="D48" s="4">
        <f t="shared" si="0"/>
        <v>16.5</v>
      </c>
      <c r="E48" s="12">
        <v>10.5</v>
      </c>
      <c r="F48" s="12">
        <v>1.5</v>
      </c>
      <c r="G48" s="5">
        <f t="shared" si="1"/>
        <v>12</v>
      </c>
    </row>
    <row r="49" spans="1:7" x14ac:dyDescent="0.2">
      <c r="A49" s="12">
        <v>60</v>
      </c>
      <c r="B49" s="12">
        <v>16</v>
      </c>
      <c r="C49" s="12">
        <v>1.5</v>
      </c>
      <c r="D49" s="4">
        <f t="shared" si="0"/>
        <v>17.5</v>
      </c>
      <c r="E49" s="12">
        <v>11</v>
      </c>
      <c r="F49" s="12">
        <v>1.5</v>
      </c>
      <c r="G49" s="5">
        <f t="shared" si="1"/>
        <v>12.5</v>
      </c>
    </row>
    <row r="50" spans="1:7" x14ac:dyDescent="0.2">
      <c r="A50" s="12">
        <v>61</v>
      </c>
      <c r="B50" s="12">
        <v>16</v>
      </c>
      <c r="C50" s="12">
        <v>1.5</v>
      </c>
      <c r="D50" s="4">
        <f t="shared" si="0"/>
        <v>17.5</v>
      </c>
      <c r="E50" s="12">
        <v>11</v>
      </c>
      <c r="F50" s="12">
        <v>1.5</v>
      </c>
      <c r="G50" s="5">
        <f t="shared" si="1"/>
        <v>12.5</v>
      </c>
    </row>
    <row r="51" spans="1:7" x14ac:dyDescent="0.2">
      <c r="A51" s="12">
        <v>62</v>
      </c>
      <c r="B51" s="12">
        <v>16</v>
      </c>
      <c r="C51" s="12">
        <v>1.5</v>
      </c>
      <c r="D51" s="4">
        <f t="shared" si="0"/>
        <v>17.5</v>
      </c>
      <c r="E51" s="12">
        <v>11</v>
      </c>
      <c r="F51" s="12">
        <v>1.5</v>
      </c>
      <c r="G51" s="5">
        <f t="shared" si="1"/>
        <v>12.5</v>
      </c>
    </row>
    <row r="52" spans="1:7" x14ac:dyDescent="0.2">
      <c r="A52" s="12">
        <v>63</v>
      </c>
      <c r="B52" s="12">
        <v>16</v>
      </c>
      <c r="C52" s="12">
        <v>1.5</v>
      </c>
      <c r="D52" s="4">
        <f t="shared" si="0"/>
        <v>17.5</v>
      </c>
      <c r="E52" s="12">
        <v>11</v>
      </c>
      <c r="F52" s="12">
        <v>1.5</v>
      </c>
      <c r="G52" s="5">
        <f t="shared" si="1"/>
        <v>12.5</v>
      </c>
    </row>
    <row r="53" spans="1:7" x14ac:dyDescent="0.2">
      <c r="A53" s="12">
        <v>64</v>
      </c>
      <c r="B53" s="12">
        <v>16</v>
      </c>
      <c r="C53" s="12">
        <v>1.5</v>
      </c>
      <c r="D53" s="4">
        <f t="shared" si="0"/>
        <v>17.5</v>
      </c>
      <c r="E53" s="12">
        <v>11</v>
      </c>
      <c r="F53" s="12">
        <v>1.5</v>
      </c>
      <c r="G53" s="5">
        <f t="shared" si="1"/>
        <v>12.5</v>
      </c>
    </row>
    <row r="54" spans="1:7" x14ac:dyDescent="0.2">
      <c r="A54" s="12">
        <v>65</v>
      </c>
      <c r="B54" s="12">
        <v>16</v>
      </c>
      <c r="C54" s="12">
        <v>1.5</v>
      </c>
      <c r="D54" s="4">
        <f t="shared" si="0"/>
        <v>17.5</v>
      </c>
      <c r="E54" s="12">
        <v>11</v>
      </c>
      <c r="F54" s="12">
        <v>1.5</v>
      </c>
      <c r="G54" s="5">
        <f t="shared" si="1"/>
        <v>12.5</v>
      </c>
    </row>
    <row r="55" spans="1:7" x14ac:dyDescent="0.2">
      <c r="A55" s="12">
        <v>66</v>
      </c>
      <c r="B55" s="12">
        <v>5</v>
      </c>
      <c r="C55" s="12">
        <v>1</v>
      </c>
      <c r="D55" s="4">
        <f t="shared" si="0"/>
        <v>6</v>
      </c>
      <c r="E55" s="12">
        <v>5</v>
      </c>
      <c r="F55" s="12">
        <v>1</v>
      </c>
      <c r="G55" s="5">
        <f t="shared" si="1"/>
        <v>6</v>
      </c>
    </row>
    <row r="56" spans="1:7" x14ac:dyDescent="0.2">
      <c r="A56" s="12">
        <v>67</v>
      </c>
      <c r="B56" s="12">
        <v>5</v>
      </c>
      <c r="C56" s="12">
        <v>1</v>
      </c>
      <c r="D56" s="4">
        <f t="shared" si="0"/>
        <v>6</v>
      </c>
      <c r="E56" s="12">
        <v>5</v>
      </c>
      <c r="F56" s="12">
        <v>1</v>
      </c>
      <c r="G56" s="5">
        <f t="shared" si="1"/>
        <v>6</v>
      </c>
    </row>
    <row r="57" spans="1:7" x14ac:dyDescent="0.2">
      <c r="A57" s="12">
        <v>68</v>
      </c>
      <c r="B57" s="12">
        <v>5</v>
      </c>
      <c r="C57" s="12">
        <v>1</v>
      </c>
      <c r="D57" s="4">
        <f t="shared" si="0"/>
        <v>6</v>
      </c>
      <c r="E57" s="12">
        <v>5</v>
      </c>
      <c r="F57" s="12">
        <v>1</v>
      </c>
      <c r="G57" s="5">
        <f t="shared" si="1"/>
        <v>6</v>
      </c>
    </row>
    <row r="58" spans="1:7" x14ac:dyDescent="0.2">
      <c r="A58" s="12">
        <v>69</v>
      </c>
      <c r="B58" s="12">
        <v>5</v>
      </c>
      <c r="C58" s="12">
        <v>1</v>
      </c>
      <c r="D58" s="4">
        <f t="shared" si="0"/>
        <v>6</v>
      </c>
      <c r="E58" s="12">
        <v>5</v>
      </c>
      <c r="F58" s="12">
        <v>1</v>
      </c>
      <c r="G58" s="5">
        <f t="shared" si="1"/>
        <v>6</v>
      </c>
    </row>
    <row r="59" spans="1:7" x14ac:dyDescent="0.2">
      <c r="A59" s="12">
        <v>70</v>
      </c>
      <c r="B59" s="12">
        <v>5</v>
      </c>
      <c r="C59" s="12">
        <v>1</v>
      </c>
      <c r="D59" s="4">
        <f t="shared" si="0"/>
        <v>6</v>
      </c>
      <c r="E59" s="12">
        <v>5</v>
      </c>
      <c r="F59" s="12">
        <v>1</v>
      </c>
      <c r="G59" s="5">
        <f t="shared" si="1"/>
        <v>6</v>
      </c>
    </row>
    <row r="60" spans="1:7" x14ac:dyDescent="0.2">
      <c r="A60" s="12">
        <v>71</v>
      </c>
      <c r="B60" s="12">
        <v>0</v>
      </c>
      <c r="C60" s="12">
        <v>0</v>
      </c>
      <c r="D60" s="12"/>
      <c r="E60" s="12">
        <v>0</v>
      </c>
      <c r="F60" s="12">
        <v>0</v>
      </c>
    </row>
  </sheetData>
  <sheetProtection algorithmName="SHA-512" hashValue="coSvdsBDf589Jpr1XEEMqV+d0Fu9c3dpEe+zaBbAcoyc9+DRaJz5mKdqRRw1b5nMGIuA0p/HB/L+uM+BPSNNDw==" saltValue="Pm/PTabw/aXRZxD8kaIFEQ==" spinCount="100000" sheet="1" selectLockedCells="1"/>
  <mergeCells count="2">
    <mergeCell ref="B2:D2"/>
    <mergeCell ref="E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Eingabe</vt:lpstr>
      <vt:lpstr>Parameter</vt:lpstr>
      <vt:lpstr>Eingabe!Druckbereich</vt:lpstr>
    </vt:vector>
  </TitlesOfParts>
  <Company>Kantonale Verwaltung Appenzell I.Rh.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Roduner Rico PAM</dc:creator>
  <cp:lastModifiedBy>Jung Niklaus FD-PAM</cp:lastModifiedBy>
  <cp:lastPrinted>2015-11-19T09:17:36Z</cp:lastPrinted>
  <dcterms:created xsi:type="dcterms:W3CDTF">2012-03-13T15:54:26Z</dcterms:created>
  <dcterms:modified xsi:type="dcterms:W3CDTF">2022-12-13T08:50:54Z</dcterms:modified>
</cp:coreProperties>
</file>